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B3744182-CB70-4A9D-A69D-30A601C21CF9}\"/>
    </mc:Choice>
  </mc:AlternateContent>
  <xr:revisionPtr revIDLastSave="0" documentId="13_ncr:1_{480FD45C-25BA-4CA1-94D4-55C712120E1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externalReferences>
    <externalReference r:id="rId4"/>
  </externalReference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4" l="1"/>
  <c r="D45" i="4"/>
  <c r="D51" i="4"/>
  <c r="D64" i="4"/>
  <c r="D80" i="4" l="1"/>
  <c r="D49" i="4"/>
  <c r="D41" i="4"/>
  <c r="D25" i="4"/>
  <c r="D43" i="4"/>
  <c r="D44" i="4"/>
  <c r="D40" i="4"/>
  <c r="D39" i="4"/>
  <c r="D75" i="4"/>
  <c r="D72" i="4"/>
  <c r="D13" i="4"/>
  <c r="D62" i="4"/>
  <c r="D4" i="4"/>
  <c r="D50" i="4"/>
  <c r="D37" i="4"/>
  <c r="D36" i="4"/>
  <c r="D38" i="4"/>
  <c r="D18" i="4"/>
  <c r="D15" i="4"/>
  <c r="D66" i="4"/>
  <c r="D9" i="4"/>
  <c r="D63" i="4"/>
  <c r="D11" i="4"/>
</calcChain>
</file>

<file path=xl/sharedStrings.xml><?xml version="1.0" encoding="utf-8"?>
<sst xmlns="http://schemas.openxmlformats.org/spreadsheetml/2006/main" count="540" uniqueCount="186">
  <si>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</si>
  <si>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</si>
  <si>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</si>
  <si>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</si>
  <si>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</si>
  <si>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</si>
  <si>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</si>
  <si>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</si>
  <si>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</si>
  <si>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</si>
  <si>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</si>
  <si>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</si>
  <si>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</si>
  <si>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</si>
  <si>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</si>
  <si>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</si>
  <si>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</si>
  <si>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</si>
  <si>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</si>
  <si>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</si>
  <si>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</si>
  <si>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</si>
  <si>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</si>
  <si>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</si>
  <si>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</si>
  <si>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</si>
  <si>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</si>
  <si>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</si>
  <si>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</si>
  <si>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</si>
  <si>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</si>
  <si>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</si>
  <si>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</si>
  <si>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</si>
  <si>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</si>
  <si>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</si>
  <si>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</si>
  <si>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</si>
  <si>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</si>
  <si>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</si>
  <si>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</si>
  <si>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</si>
  <si>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</si>
  <si>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</si>
  <si>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</si>
  <si>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</si>
  <si>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</si>
  <si>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</si>
  <si>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</si>
  <si>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</si>
  <si>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</si>
  <si>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</si>
  <si>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</si>
  <si>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</si>
  <si>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</si>
  <si>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</si>
  <si>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</si>
  <si>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</si>
  <si>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</si>
  <si>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</si>
  <si>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</si>
  <si>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</si>
  <si>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</si>
  <si>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</si>
  <si>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</si>
  <si>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</si>
  <si>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</si>
  <si>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</si>
  <si>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</si>
  <si>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</si>
  <si>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</si>
  <si>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</si>
  <si>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</si>
  <si>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</si>
  <si>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</si>
  <si>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</si>
  <si>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</si>
  <si>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</si>
  <si>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</si>
  <si>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</si>
  <si>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</si>
  <si>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</si>
  <si>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</si>
  <si>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</si>
  <si>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</si>
  <si>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</si>
  <si>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</si>
  <si>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</si>
  <si>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</si>
  <si>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</si>
  <si>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</si>
  <si>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</si>
  <si>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</si>
  <si>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</si>
  <si>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</si>
  <si>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</si>
  <si>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</si>
  <si>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</si>
  <si>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</si>
  <si>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</si>
  <si>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</si>
  <si>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</si>
  <si>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</si>
  <si>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</si>
  <si>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</si>
  <si>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</si>
  <si>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</si>
  <si>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</si>
  <si>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</si>
  <si>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</si>
  <si>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</si>
  <si>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</si>
  <si>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</si>
  <si>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</si>
  <si>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</si>
  <si>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</si>
  <si>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</si>
  <si>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</si>
  <si>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</si>
  <si>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</si>
  <si>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</si>
  <si>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</si>
  <si>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</si>
  <si>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</si>
  <si>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</si>
  <si>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</si>
  <si>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</si>
  <si>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</si>
  <si>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</si>
  <si>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</si>
  <si>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</si>
  <si>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</si>
  <si>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</si>
  <si>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</si>
  <si>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</si>
  <si>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</si>
  <si>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</si>
  <si>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</si>
  <si>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</si>
  <si>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</si>
  <si>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</si>
  <si>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</si>
  <si>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</si>
  <si>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</si>
  <si>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</si>
  <si>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</si>
  <si>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</si>
  <si>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</si>
  <si>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</si>
  <si>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</si>
  <si>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</si>
  <si>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</si>
  <si>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</si>
  <si>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</si>
  <si>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</si>
  <si>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</si>
  <si>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</si>
  <si>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</si>
  <si>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</si>
  <si>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</si>
  <si>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</si>
  <si>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</si>
  <si>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</si>
  <si>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</si>
  <si>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</si>
  <si>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</si>
  <si>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</si>
  <si>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</si>
  <si>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</si>
  <si>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</si>
  <si>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</si>
  <si>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</si>
  <si>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</si>
  <si>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</si>
  <si>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</si>
  <si>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</si>
  <si>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</si>
  <si>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</si>
  <si>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</si>
  <si>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</si>
  <si>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</si>
  <si>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</si>
  <si>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</si>
  <si>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</si>
  <si>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</si>
  <si>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2295.0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</si>
</sst>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9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9" fillId="0" borderId="1" xfId="1" applyNumberFormat="1" applyFont="1" applyFill="1" applyBorder="1" applyAlignment="1">
      <alignment horizontal="center" vertical="center"/>
    </xf>
    <xf numFmtId="38" fontId="0" fillId="0" borderId="1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 vertical="center"/>
    </xf>
    <xf numFmtId="38" fontId="2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 applyProtection="1">
      <alignment horizontal="center" vertical="center" wrapText="1"/>
    </xf>
    <xf numFmtId="38" fontId="2" fillId="0" borderId="1" xfId="1" applyNumberFormat="1" applyFont="1" applyFill="1" applyBorder="1" applyAlignment="1">
      <alignment horizontal="center" vertical="center" wrapText="1"/>
    </xf>
    <xf numFmtId="38" fontId="8" fillId="0" borderId="1" xfId="1" applyNumberFormat="1" applyFont="1" applyFill="1" applyBorder="1" applyAlignment="1">
      <alignment horizontal="center"/>
    </xf>
    <xf numFmtId="38" fontId="11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>
      <alignment horizontal="center" vertical="center"/>
    </xf>
    <xf numFmtId="38" fontId="12" fillId="0" borderId="1" xfId="1" applyNumberFormat="1" applyFont="1" applyFill="1" applyBorder="1" applyAlignment="1">
      <alignment horizontal="center"/>
    </xf>
    <xf numFmtId="40" fontId="2" fillId="0" borderId="1" xfId="1" applyNumberFormat="1" applyFont="1" applyFill="1" applyBorder="1" applyAlignment="1">
      <alignment horizontal="center" vertical="center"/>
    </xf>
    <xf numFmtId="40" fontId="9" fillId="0" borderId="1" xfId="1" applyNumberFormat="1" applyFont="1" applyFill="1" applyBorder="1" applyAlignment="1">
      <alignment horizontal="center" vertical="center"/>
    </xf>
    <xf numFmtId="40" fontId="2" fillId="0" borderId="1" xfId="1" applyNumberFormat="1" applyFont="1" applyFill="1" applyBorder="1" applyAlignment="1">
      <alignment horizontal="center"/>
    </xf>
    <xf numFmtId="40" fontId="15" fillId="0" borderId="1" xfId="1" applyNumberFormat="1" applyFont="1" applyFill="1" applyBorder="1" applyAlignment="1" applyProtection="1">
      <alignment horizontal="center" vertical="center" wrapText="1"/>
    </xf>
    <xf numFmtId="40" fontId="2" fillId="0" borderId="1" xfId="1" applyNumberFormat="1" applyFont="1" applyFill="1" applyBorder="1" applyAlignment="1">
      <alignment horizontal="center" vertical="center" wrapText="1"/>
    </xf>
    <xf numFmtId="40" fontId="15" fillId="0" borderId="1" xfId="1" applyNumberFormat="1" applyFont="1" applyFill="1" applyBorder="1" applyAlignment="1">
      <alignment horizontal="center"/>
    </xf>
    <xf numFmtId="0" fontId="16" fillId="0" borderId="6" xfId="0" applyFont="1" applyFill="1" applyBorder="1"/>
    <xf numFmtId="0" fontId="16" fillId="0" borderId="0" xfId="0" applyFont="1" applyFill="1" applyBorder="1"/>
    <xf numFmtId="0" fontId="16" fillId="0" borderId="8" xfId="0" applyFont="1" applyFill="1" applyBorder="1"/>
    <xf numFmtId="38" fontId="16" fillId="0" borderId="0" xfId="0" applyNumberFormat="1" applyFont="1" applyFill="1" applyBorder="1"/>
    <xf numFmtId="40" fontId="16" fillId="0" borderId="0" xfId="0" applyNumberFormat="1" applyFont="1" applyFill="1" applyBorder="1"/>
    <xf numFmtId="40" fontId="16" fillId="0" borderId="7" xfId="0" applyNumberFormat="1" applyFont="1" applyFill="1" applyBorder="1"/>
    <xf numFmtId="40" fontId="8" fillId="0" borderId="1" xfId="1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93" t="s">
        <v>181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61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22" zoomScaleNormal="100" workbookViewId="0">
      <selection activeCell="E72" sqref="E21:E72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13.28515625" style="87" bestFit="1" customWidth="1"/>
    <col min="6" max="102" width="8.7109375" style="60"/>
    <col min="103" max="103" width="8.7109375" style="61"/>
    <col min="104" max="16384" width="8.7109375" style="27"/>
  </cols>
  <sheetData>
    <row r="1" spans="1:5" x14ac:dyDescent="0.25">
      <c r="A1" s="27" t="s">
        <v>180</v>
      </c>
      <c r="E1" s="86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80">
        <f>-ROUND([1]!TBLink("TB-REAL ESTATE ENTITY","FINAL[7]","SCH 2A|3510.0","18","2"),2)</f>
        <v>1014731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88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81">
        <v>169</v>
      </c>
      <c r="E7" s="88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69"/>
      <c r="E8" s="91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82">
        <f>ROUND([1]!TBLink("TB-REAL ESTATE ENTITY","FINAL[7]","SCH 2B|9550.0","18","2"),2)</f>
        <v>38049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81">
        <v>110422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81">
        <f>ROUND([1]!TBLink("TB-REAL ESTATE ENTITY","FINAL[7]","SCH 2B|9570.0","18","2"),2)</f>
        <v>45014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81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83">
        <f>ROUND([1]!TBLink("TB-REAL ESTATE ENTITY","FINAL[7]","SCH 2B|9545.0","18","2"),2)</f>
        <v>293556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3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80">
        <f>ROUND([1]!TBLink("TB-REAL ESTATE ENTITY","FINAL[7]","SCH 2B|9540.0","18","2"),2)</f>
        <v>63077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5" ht="12.95" customHeight="1" x14ac:dyDescent="0.25">
      <c r="A17" s="20" t="s">
        <v>28</v>
      </c>
      <c r="B17" s="12" t="s">
        <v>13</v>
      </c>
      <c r="C17" s="24" t="s">
        <v>29</v>
      </c>
      <c r="D17" s="69"/>
    </row>
    <row r="18" spans="1:5" ht="12.95" customHeight="1" x14ac:dyDescent="0.25">
      <c r="A18" s="19" t="s">
        <v>30</v>
      </c>
      <c r="B18" s="12" t="s">
        <v>13</v>
      </c>
      <c r="C18" s="24" t="s">
        <v>31</v>
      </c>
      <c r="D18" s="80">
        <f>ROUND([1]!TBLink("TB-REAL ESTATE ENTITY","FINAL[7]","SCH 2B|9580.0","18","2"),2)</f>
        <v>20603</v>
      </c>
    </row>
    <row r="19" spans="1:5" ht="12.95" customHeight="1" x14ac:dyDescent="0.25">
      <c r="A19" s="19" t="s">
        <v>32</v>
      </c>
      <c r="B19" s="12" t="s">
        <v>13</v>
      </c>
      <c r="C19" s="25" t="s">
        <v>44</v>
      </c>
      <c r="D19" s="74"/>
    </row>
    <row r="20" spans="1:5" ht="12.95" customHeight="1" x14ac:dyDescent="0.25">
      <c r="A20" s="22" t="s">
        <v>33</v>
      </c>
      <c r="B20" s="12" t="s">
        <v>13</v>
      </c>
      <c r="C20" s="25" t="s">
        <v>34</v>
      </c>
      <c r="D20" s="84">
        <v>212975</v>
      </c>
    </row>
    <row r="21" spans="1:5" ht="12.95" customHeight="1" x14ac:dyDescent="0.25">
      <c r="A21" s="19" t="s">
        <v>35</v>
      </c>
      <c r="B21" s="12" t="s">
        <v>13</v>
      </c>
      <c r="C21" s="25" t="s">
        <v>36</v>
      </c>
      <c r="D21" s="84"/>
    </row>
    <row r="22" spans="1:5" ht="12.95" customHeight="1" x14ac:dyDescent="0.25">
      <c r="A22" s="19">
        <v>9545.5</v>
      </c>
      <c r="B22" s="12" t="s">
        <v>13</v>
      </c>
      <c r="C22" s="25" t="s">
        <v>37</v>
      </c>
      <c r="D22" s="74"/>
    </row>
    <row r="23" spans="1:5" ht="12.95" customHeight="1" x14ac:dyDescent="0.25">
      <c r="A23" s="13" t="s">
        <v>38</v>
      </c>
      <c r="B23" s="12" t="s">
        <v>13</v>
      </c>
      <c r="C23" s="25" t="s">
        <v>39</v>
      </c>
      <c r="D23" s="74"/>
    </row>
    <row r="24" spans="1:5" ht="12.95" customHeight="1" x14ac:dyDescent="0.25">
      <c r="A24" s="18" t="s">
        <v>11</v>
      </c>
      <c r="B24" s="12" t="s">
        <v>13</v>
      </c>
      <c r="C24" s="25" t="s">
        <v>12</v>
      </c>
      <c r="D24" s="74"/>
      <c r="E24" s="90"/>
    </row>
    <row r="25" spans="1:5" x14ac:dyDescent="0.25">
      <c r="A25" s="32" t="s">
        <v>46</v>
      </c>
      <c r="B25" s="44" t="s">
        <v>173</v>
      </c>
      <c r="C25" s="33" t="s">
        <v>45</v>
      </c>
      <c r="D25" s="85">
        <f>ROUND([1]!TBLink("TB-REAL ESTATE ENTITY","FINAL[7]","SCH 5A|1020.0","18","2"),2)</f>
        <v>329794</v>
      </c>
    </row>
    <row r="26" spans="1:5" x14ac:dyDescent="0.25">
      <c r="A26" s="34" t="s">
        <v>47</v>
      </c>
      <c r="B26" s="44" t="s">
        <v>173</v>
      </c>
      <c r="C26" s="8" t="s">
        <v>48</v>
      </c>
      <c r="D26" s="75"/>
    </row>
    <row r="27" spans="1:5" x14ac:dyDescent="0.25">
      <c r="A27" s="34" t="s">
        <v>49</v>
      </c>
      <c r="B27" s="44" t="s">
        <v>173</v>
      </c>
      <c r="C27" s="8" t="s">
        <v>50</v>
      </c>
      <c r="D27" s="75"/>
    </row>
    <row r="28" spans="1:5" x14ac:dyDescent="0.25">
      <c r="A28" s="34" t="s">
        <v>51</v>
      </c>
      <c r="B28" s="44" t="s">
        <v>173</v>
      </c>
      <c r="C28" s="45" t="s">
        <v>52</v>
      </c>
      <c r="D28" s="75"/>
    </row>
    <row r="29" spans="1:5" x14ac:dyDescent="0.25">
      <c r="A29" s="36" t="s">
        <v>54</v>
      </c>
      <c r="B29" s="44" t="s">
        <v>173</v>
      </c>
      <c r="C29" s="46" t="s">
        <v>53</v>
      </c>
      <c r="D29" s="75"/>
    </row>
    <row r="30" spans="1:5" x14ac:dyDescent="0.25">
      <c r="A30" s="36" t="s">
        <v>55</v>
      </c>
      <c r="B30" s="44" t="s">
        <v>173</v>
      </c>
      <c r="C30" s="45" t="s">
        <v>56</v>
      </c>
      <c r="D30" s="75"/>
    </row>
    <row r="31" spans="1:5" x14ac:dyDescent="0.25">
      <c r="A31" s="34" t="s">
        <v>57</v>
      </c>
      <c r="B31" s="44" t="s">
        <v>173</v>
      </c>
      <c r="C31" s="47" t="s">
        <v>58</v>
      </c>
      <c r="D31" s="76"/>
    </row>
    <row r="32" spans="1:5" x14ac:dyDescent="0.25">
      <c r="A32" s="34" t="s">
        <v>59</v>
      </c>
      <c r="B32" s="44" t="s">
        <v>173</v>
      </c>
      <c r="C32" s="8" t="s">
        <v>60</v>
      </c>
      <c r="D32" s="75"/>
    </row>
    <row r="33" spans="1:4" x14ac:dyDescent="0.25">
      <c r="A33" s="34" t="s">
        <v>61</v>
      </c>
      <c r="B33" s="44" t="s">
        <v>173</v>
      </c>
      <c r="C33" s="8" t="s">
        <v>62</v>
      </c>
      <c r="D33" s="75"/>
    </row>
    <row r="34" spans="1:4" x14ac:dyDescent="0.25">
      <c r="A34" s="34" t="s">
        <v>63</v>
      </c>
      <c r="B34" s="44" t="s">
        <v>173</v>
      </c>
      <c r="C34" s="8" t="s">
        <v>64</v>
      </c>
      <c r="D34" s="75"/>
    </row>
    <row r="35" spans="1:4" x14ac:dyDescent="0.25">
      <c r="A35" s="32" t="s">
        <v>65</v>
      </c>
      <c r="B35" s="44" t="s">
        <v>173</v>
      </c>
      <c r="C35" s="33" t="s">
        <v>66</v>
      </c>
      <c r="D35" s="75"/>
    </row>
    <row r="36" spans="1:4" x14ac:dyDescent="0.25">
      <c r="A36" s="34" t="s">
        <v>67</v>
      </c>
      <c r="B36" s="44" t="s">
        <v>173</v>
      </c>
      <c r="C36" s="8" t="s">
        <v>68</v>
      </c>
      <c r="D36" s="85">
        <f>ROUND([1]!TBLink("TB-REAL ESTATE ENTITY","FINAL[7]","SCH 5A|1280.0","18","2"),2)</f>
        <v>201127</v>
      </c>
    </row>
    <row r="37" spans="1:4" x14ac:dyDescent="0.25">
      <c r="A37" s="34" t="s">
        <v>69</v>
      </c>
      <c r="B37" s="44" t="s">
        <v>173</v>
      </c>
      <c r="C37" s="8" t="s">
        <v>70</v>
      </c>
      <c r="D37" s="85">
        <f>ROUND([1]!TBLink("TB-REAL ESTATE ENTITY","FINAL[7]","SCH 5A|1300.0","19","2"),0)</f>
        <v>16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85">
        <f>ROUND([1]!TBLink("TB-REAL ESTATE ENTITY","FINAL[7]","SCH 5A|1310.0","18","2"),2)</f>
        <v>195226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85">
        <f>ROUND([1]!TBLink("TB-REAL ESTATE ENTITY","FINAL[7]","SCH 5B|1511.1","18","2"),2)</f>
        <v>20000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85">
        <f>ROUND([1]!TBLink("TB-REAL ESTATE ENTITY","FINAL[7]","SCH 5B|1521.1","18","2"),2)</f>
        <v>1521945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85">
        <f>ROUND([1]!TBLink("TB-REAL ESTATE ENTITY","FINAL[7]","SCH 5B|1522.2","18","2"),2)</f>
        <v>-769215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D40+D41</f>
        <v>752730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85">
        <f>ROUND([1]!TBLink("TB-REAL ESTATE ENTITY","FINAL[7]","SCH 5B|1611.1","18","2"),2)+ROUND([1]!TBLink("TB-REAL ESTATE ENTITY","FINAL[7]","SCH 5B|1631.1","18","2"),2)</f>
        <v>2463074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85">
        <f>ROUND([1]!TBLink("TB-REAL ESTATE ENTITY","FINAL[7]","SCH 5B|1612.2","18","2"),2)+ROUND([1]!TBLink("TB-REAL ESTATE ENTITY","FINAL[7]","SCH 5B|1632.2","18","2"),2)</f>
        <v>-2141759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8">
        <f>D43+D44</f>
        <v>321315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85"/>
    </row>
    <row r="47" spans="1:4" x14ac:dyDescent="0.25">
      <c r="A47" s="34" t="s">
        <v>89</v>
      </c>
      <c r="B47" s="44" t="s">
        <v>173</v>
      </c>
      <c r="C47" s="49" t="s">
        <v>90</v>
      </c>
      <c r="D47" s="85"/>
    </row>
    <row r="48" spans="1:4" x14ac:dyDescent="0.25">
      <c r="A48" s="34" t="s">
        <v>91</v>
      </c>
      <c r="B48" s="44" t="s">
        <v>173</v>
      </c>
      <c r="C48" s="45" t="s">
        <v>92</v>
      </c>
      <c r="D48" s="77"/>
    </row>
    <row r="49" spans="1:103" x14ac:dyDescent="0.25">
      <c r="A49" s="34" t="s">
        <v>93</v>
      </c>
      <c r="B49" s="44" t="s">
        <v>173</v>
      </c>
      <c r="C49" s="49" t="s">
        <v>94</v>
      </c>
      <c r="D49" s="85">
        <f>ROUND([1]!TBLink("TB-REAL ESTATE ENTITY","FINAL[7]","SCH 5B|1651.1","18","2"),2)</f>
        <v>1068809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85">
        <f>ROUND([1]!TBLink("TB-REAL ESTATE ENTITY","FINAL[7]","SCH 5B|1652.2","18","2"),2)</f>
        <v>-683973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8">
        <f>D49+D50</f>
        <v>384836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5"/>
    </row>
    <row r="53" spans="1:103" x14ac:dyDescent="0.25">
      <c r="A53" s="34" t="s">
        <v>101</v>
      </c>
      <c r="B53" s="44" t="s">
        <v>173</v>
      </c>
      <c r="C53" s="49" t="s">
        <v>102</v>
      </c>
      <c r="D53" s="76"/>
    </row>
    <row r="54" spans="1:103" x14ac:dyDescent="0.25">
      <c r="A54" s="34" t="s">
        <v>103</v>
      </c>
      <c r="B54" s="44" t="s">
        <v>173</v>
      </c>
      <c r="C54" s="45" t="s">
        <v>104</v>
      </c>
      <c r="D54" s="77"/>
    </row>
    <row r="55" spans="1:103" x14ac:dyDescent="0.25">
      <c r="A55" s="34" t="s">
        <v>105</v>
      </c>
      <c r="B55" s="44" t="s">
        <v>173</v>
      </c>
      <c r="C55" s="49" t="s">
        <v>106</v>
      </c>
      <c r="D55" s="75"/>
    </row>
    <row r="56" spans="1:103" x14ac:dyDescent="0.25">
      <c r="A56" s="34" t="s">
        <v>107</v>
      </c>
      <c r="B56" s="44" t="s">
        <v>173</v>
      </c>
      <c r="C56" s="49" t="s">
        <v>108</v>
      </c>
      <c r="D56" s="76"/>
    </row>
    <row r="57" spans="1:103" x14ac:dyDescent="0.25">
      <c r="A57" s="34" t="s">
        <v>109</v>
      </c>
      <c r="B57" s="44" t="s">
        <v>173</v>
      </c>
      <c r="C57" s="45" t="s">
        <v>110</v>
      </c>
      <c r="D57" s="77"/>
    </row>
    <row r="58" spans="1:103" x14ac:dyDescent="0.25">
      <c r="A58" s="34" t="s">
        <v>111</v>
      </c>
      <c r="B58" s="44" t="s">
        <v>173</v>
      </c>
      <c r="C58" s="8" t="s">
        <v>112</v>
      </c>
      <c r="D58" s="75"/>
    </row>
    <row r="59" spans="1:103" x14ac:dyDescent="0.25">
      <c r="A59" s="10" t="s">
        <v>113</v>
      </c>
      <c r="B59" s="44" t="s">
        <v>173</v>
      </c>
      <c r="C59" s="9" t="s">
        <v>114</v>
      </c>
      <c r="D59" s="75"/>
    </row>
    <row r="60" spans="1:103" x14ac:dyDescent="0.25">
      <c r="A60" s="10" t="s">
        <v>115</v>
      </c>
      <c r="B60" s="44" t="s">
        <v>173</v>
      </c>
      <c r="C60" s="50" t="s">
        <v>116</v>
      </c>
      <c r="D60" s="75"/>
    </row>
    <row r="61" spans="1:103" x14ac:dyDescent="0.25">
      <c r="A61" s="10" t="s">
        <v>117</v>
      </c>
      <c r="B61" s="44" t="s">
        <v>173</v>
      </c>
      <c r="C61" s="51" t="s">
        <v>118</v>
      </c>
      <c r="D61" s="75"/>
    </row>
    <row r="62" spans="1:103" x14ac:dyDescent="0.25">
      <c r="A62" s="34" t="s">
        <v>119</v>
      </c>
      <c r="B62" s="44" t="s">
        <v>173</v>
      </c>
      <c r="C62" s="49" t="s">
        <v>120</v>
      </c>
      <c r="D62" s="85">
        <f>ROUND([1]!TBLink("TB-REAL ESTATE ENTITY","FINAL[7]","SCH 5B|1975.1","18","2"),2)</f>
        <v>171669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85">
        <f>ROUND([1]!TBLink("TB-REAL ESTATE ENTITY","FINAL[7]","SCH 5B|1975.2","18","2"),2)</f>
        <v>-81839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8">
        <f>D62+D63</f>
        <v>89830</v>
      </c>
      <c r="E64" s="9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5">
        <v>16752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92">
        <f>-ROUND([1]!TBLink("TB-REAL ESTATE ENTITY","FINAL[7]","SCH 5C|2030.0","19","2"),0)</f>
        <v>27593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5"/>
    </row>
    <row r="68" spans="1:4" x14ac:dyDescent="0.25">
      <c r="A68" s="10" t="s">
        <v>131</v>
      </c>
      <c r="B68" s="44" t="s">
        <v>174</v>
      </c>
      <c r="C68" s="8" t="s">
        <v>132</v>
      </c>
      <c r="D68" s="85">
        <v>1422808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5"/>
    </row>
    <row r="70" spans="1:4" x14ac:dyDescent="0.25">
      <c r="A70" s="20" t="s">
        <v>135</v>
      </c>
      <c r="B70" s="44" t="s">
        <v>174</v>
      </c>
      <c r="C70" s="14" t="s">
        <v>136</v>
      </c>
      <c r="D70" s="75"/>
    </row>
    <row r="71" spans="1:4" x14ac:dyDescent="0.25">
      <c r="A71" s="20" t="s">
        <v>137</v>
      </c>
      <c r="B71" s="44" t="s">
        <v>174</v>
      </c>
      <c r="C71" s="14" t="s">
        <v>138</v>
      </c>
      <c r="D71" s="75"/>
    </row>
    <row r="72" spans="1:4" x14ac:dyDescent="0.25">
      <c r="A72" s="20" t="s">
        <v>139</v>
      </c>
      <c r="B72" s="44" t="s">
        <v>174</v>
      </c>
      <c r="C72" s="14" t="s">
        <v>140</v>
      </c>
      <c r="D72" s="85">
        <f>-ROUND([1]!TBLink("TB-REAL ESTATE ENTITY","FINAL[7]","SCH 5C|2160.0","18","2"),2)</f>
        <v>274482</v>
      </c>
    </row>
    <row r="73" spans="1:4" x14ac:dyDescent="0.25">
      <c r="A73" s="10" t="s">
        <v>185</v>
      </c>
      <c r="B73" s="44" t="s">
        <v>174</v>
      </c>
      <c r="C73" s="8" t="s">
        <v>142</v>
      </c>
      <c r="D73" s="85"/>
    </row>
    <row r="74" spans="1:4" x14ac:dyDescent="0.25">
      <c r="A74" s="10" t="s">
        <v>143</v>
      </c>
      <c r="B74" s="44" t="s">
        <v>174</v>
      </c>
      <c r="C74" s="8" t="s">
        <v>144</v>
      </c>
      <c r="D74" s="75"/>
    </row>
    <row r="75" spans="1:4" x14ac:dyDescent="0.25">
      <c r="A75" s="36" t="s">
        <v>145</v>
      </c>
      <c r="B75" s="44" t="s">
        <v>174</v>
      </c>
      <c r="C75" s="8" t="s">
        <v>146</v>
      </c>
      <c r="D75" s="85">
        <f>-ROUND([1]!TBLink("TB-REAL ESTATE ENTITY","FINAL[7]","SCH 5D|2310.0","18","2"),2)</f>
        <v>7035476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5"/>
    </row>
    <row r="77" spans="1:4" x14ac:dyDescent="0.25">
      <c r="A77" s="34" t="s">
        <v>149</v>
      </c>
      <c r="B77" s="44" t="s">
        <v>174</v>
      </c>
      <c r="C77" s="8" t="s">
        <v>150</v>
      </c>
      <c r="D77" s="75"/>
    </row>
    <row r="78" spans="1:4" x14ac:dyDescent="0.25">
      <c r="A78" s="40" t="s">
        <v>151</v>
      </c>
      <c r="B78" s="44" t="s">
        <v>175</v>
      </c>
      <c r="C78" s="38" t="s">
        <v>152</v>
      </c>
      <c r="D78" s="79"/>
    </row>
    <row r="79" spans="1:4" x14ac:dyDescent="0.25">
      <c r="A79" s="40" t="s">
        <v>153</v>
      </c>
      <c r="B79" s="44" t="s">
        <v>175</v>
      </c>
      <c r="C79" s="51" t="s">
        <v>154</v>
      </c>
      <c r="D79" s="79"/>
    </row>
    <row r="80" spans="1:4" x14ac:dyDescent="0.25">
      <c r="A80" s="41" t="s">
        <v>155</v>
      </c>
      <c r="B80" s="44" t="s">
        <v>182</v>
      </c>
      <c r="C80" s="53" t="s">
        <v>156</v>
      </c>
      <c r="D80" s="72">
        <f>-ROUND([1]!TBLink("TB-REAL ESTATE ENTITY","FINAL[7]","SCH 5E|2520.0","18","2"),2)</f>
        <v>-6713441</v>
      </c>
    </row>
    <row r="81" spans="1:5" x14ac:dyDescent="0.25">
      <c r="A81" s="40" t="s">
        <v>157</v>
      </c>
      <c r="B81" s="44" t="s">
        <v>182</v>
      </c>
      <c r="C81" s="51" t="s">
        <v>158</v>
      </c>
      <c r="D81" s="76"/>
    </row>
    <row r="82" spans="1:5" x14ac:dyDescent="0.25">
      <c r="A82" s="40" t="s">
        <v>159</v>
      </c>
      <c r="B82" s="44" t="s">
        <v>182</v>
      </c>
      <c r="C82" s="51" t="s">
        <v>160</v>
      </c>
      <c r="D82" s="76"/>
    </row>
    <row r="83" spans="1:5" x14ac:dyDescent="0.25">
      <c r="A83" s="40" t="s">
        <v>161</v>
      </c>
      <c r="B83" s="44" t="s">
        <v>182</v>
      </c>
      <c r="C83" s="51" t="s">
        <v>162</v>
      </c>
      <c r="D83" s="72"/>
    </row>
    <row r="84" spans="1:5" x14ac:dyDescent="0.25">
      <c r="A84" s="40" t="s">
        <v>163</v>
      </c>
      <c r="B84" s="44" t="s">
        <v>182</v>
      </c>
      <c r="C84" s="51" t="s">
        <v>164</v>
      </c>
      <c r="D84" s="72">
        <v>231204</v>
      </c>
    </row>
    <row r="85" spans="1:5" x14ac:dyDescent="0.25">
      <c r="A85" s="40" t="s">
        <v>165</v>
      </c>
      <c r="B85" s="44" t="s">
        <v>176</v>
      </c>
      <c r="C85" s="38" t="s">
        <v>166</v>
      </c>
      <c r="D85" s="72"/>
    </row>
    <row r="86" spans="1:5" x14ac:dyDescent="0.25">
      <c r="A86" s="40" t="s">
        <v>167</v>
      </c>
      <c r="B86" s="44" t="s">
        <v>176</v>
      </c>
      <c r="C86" s="38" t="s">
        <v>168</v>
      </c>
      <c r="D86" s="72"/>
    </row>
    <row r="87" spans="1:5" x14ac:dyDescent="0.25">
      <c r="A87" s="40" t="s">
        <v>169</v>
      </c>
      <c r="B87" s="44" t="s">
        <v>176</v>
      </c>
      <c r="C87" s="38" t="s">
        <v>170</v>
      </c>
      <c r="D87" s="72"/>
    </row>
    <row r="88" spans="1:5" x14ac:dyDescent="0.25">
      <c r="A88" s="40" t="s">
        <v>171</v>
      </c>
      <c r="B88" s="44" t="s">
        <v>176</v>
      </c>
      <c r="C88" s="38" t="s">
        <v>172</v>
      </c>
      <c r="D88" s="82"/>
      <c r="E88" s="8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4207E42-93AE-43D7-BB95-F7DA444136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2024-04-04T17:53:05Z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